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365hsi-my.sharepoint.com/personal/kmcclure_hsi_com/Documents/Tradeshows/2025 Tradeshows/NSC2025/"/>
    </mc:Choice>
  </mc:AlternateContent>
  <xr:revisionPtr revIDLastSave="48" documentId="8_{48CC13CD-77E6-4E14-B1E6-5B6446990E63}" xr6:coauthVersionLast="47" xr6:coauthVersionMax="47" xr10:uidLastSave="{F271607D-C51A-4B5F-9AF2-2107D64B95F9}"/>
  <bookViews>
    <workbookView xWindow="-28920" yWindow="-120" windowWidth="29040" windowHeight="16440" xr2:uid="{FAE96704-A453-4693-9FB4-49C566132D88}"/>
  </bookViews>
  <sheets>
    <sheet name="worksheet" sheetId="1" r:id="rId1"/>
    <sheet name="instructions" sheetId="2" r:id="rId2"/>
  </sheets>
  <definedNames>
    <definedName name="_xlnm.Print_Area" localSheetId="0">worksheet!$A$2:$K$42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 s="1"/>
  <c r="G36" i="1"/>
  <c r="C36" i="1"/>
  <c r="C37" i="1"/>
  <c r="G37" i="1"/>
  <c r="G18" i="1"/>
  <c r="I18" i="1" s="1"/>
  <c r="I3" i="1"/>
  <c r="I4" i="1" s="1"/>
  <c r="K42" i="1"/>
  <c r="K41" i="1"/>
  <c r="K40" i="1"/>
  <c r="K39" i="1"/>
  <c r="K38" i="1"/>
  <c r="C18" i="1"/>
  <c r="E18" i="1" s="1"/>
  <c r="E19" i="1" s="1"/>
  <c r="E20" i="1" s="1"/>
  <c r="K10" i="1"/>
  <c r="K11" i="1"/>
  <c r="K12" i="1"/>
  <c r="K13" i="1"/>
  <c r="K14" i="1"/>
  <c r="K15" i="1"/>
  <c r="K36" i="1" l="1"/>
  <c r="K37" i="1"/>
  <c r="I19" i="1"/>
  <c r="I20" i="1" s="1"/>
  <c r="I5" i="1"/>
  <c r="K4" i="1"/>
  <c r="E22" i="1"/>
  <c r="E21" i="1"/>
  <c r="E23" i="1"/>
  <c r="E24" i="1"/>
  <c r="E5" i="1"/>
  <c r="E9" i="1" s="1"/>
  <c r="K3" i="1"/>
  <c r="I24" i="1" l="1"/>
  <c r="I23" i="1"/>
  <c r="I22" i="1"/>
  <c r="I21" i="1"/>
  <c r="I9" i="1"/>
  <c r="I8" i="1"/>
  <c r="I7" i="1"/>
  <c r="I6" i="1"/>
  <c r="E7" i="1"/>
  <c r="E6" i="1"/>
  <c r="E8" i="1"/>
  <c r="K9" i="1" l="1"/>
  <c r="K8" i="1"/>
  <c r="K7" i="1"/>
  <c r="K5" i="1"/>
  <c r="K6" i="1"/>
  <c r="E27" i="1"/>
  <c r="E28" i="1" s="1"/>
  <c r="E30" i="1" s="1"/>
  <c r="I27" i="1" l="1"/>
  <c r="K27" i="1" s="1"/>
  <c r="I28" i="1" l="1"/>
  <c r="K28" i="1" s="1"/>
  <c r="K18" i="1"/>
  <c r="K19" i="1" l="1"/>
  <c r="K21" i="1" l="1"/>
  <c r="K22" i="1"/>
  <c r="K23" i="1"/>
  <c r="K20" i="1"/>
  <c r="K24" i="1"/>
  <c r="I30" i="1" l="1"/>
  <c r="K30" i="1" s="1"/>
</calcChain>
</file>

<file path=xl/sharedStrings.xml><?xml version="1.0" encoding="utf-8"?>
<sst xmlns="http://schemas.openxmlformats.org/spreadsheetml/2006/main" count="59" uniqueCount="48">
  <si>
    <t>Per Pay Period Amounts</t>
  </si>
  <si>
    <t>Annual</t>
  </si>
  <si>
    <t>%</t>
  </si>
  <si>
    <t>Current</t>
  </si>
  <si>
    <t>Offer</t>
  </si>
  <si>
    <t>Variance</t>
  </si>
  <si>
    <t>Salary</t>
  </si>
  <si>
    <t>Taxable Income</t>
  </si>
  <si>
    <t>Federal Taxes</t>
  </si>
  <si>
    <t>State Taxes</t>
  </si>
  <si>
    <t>Social Security</t>
  </si>
  <si>
    <t>Medicare</t>
  </si>
  <si>
    <t>Insurance Premiums</t>
  </si>
  <si>
    <t>Short Term Disability</t>
  </si>
  <si>
    <t>Long Term Disability</t>
  </si>
  <si>
    <t>Health Savings Account</t>
  </si>
  <si>
    <t>Flex Spending Account</t>
  </si>
  <si>
    <t>Employee Stock Purchase</t>
  </si>
  <si>
    <t>Life Insurance</t>
  </si>
  <si>
    <t>Bonus</t>
  </si>
  <si>
    <t>Pay Period Total</t>
  </si>
  <si>
    <t>Annual Total</t>
  </si>
  <si>
    <t>Annual w/Bonus</t>
  </si>
  <si>
    <t>Monthly Household Expenses</t>
  </si>
  <si>
    <t>X</t>
  </si>
  <si>
    <t>Overall Annual Compensation</t>
  </si>
  <si>
    <t>Base Salary</t>
  </si>
  <si>
    <t>Bonus Potential</t>
  </si>
  <si>
    <t>Long Term Incentive/Equity</t>
  </si>
  <si>
    <t>Vacation (weeks)</t>
  </si>
  <si>
    <t>401k vesting schedule (years)</t>
  </si>
  <si>
    <t>401k match</t>
  </si>
  <si>
    <t>Accidental Death and Dismemberment</t>
  </si>
  <si>
    <t>The intent is to take your current salary details and compare them to a job offer</t>
  </si>
  <si>
    <t>that you have received to see how your overall package and your take home income</t>
  </si>
  <si>
    <t>would be impacted.</t>
  </si>
  <si>
    <t>Annual Offer</t>
  </si>
  <si>
    <t>401k (pre-tax)</t>
  </si>
  <si>
    <t>This worksheet was developed to assist in comparison of job salaries.</t>
  </si>
  <si>
    <t>your income vs your expenses.</t>
  </si>
  <si>
    <t>The yellow cells are cells that you need to change based on your situation.</t>
  </si>
  <si>
    <t>The blue cells are calculated cells and shouldn't be changed.</t>
  </si>
  <si>
    <t xml:space="preserve">The bottom portion of the sheet is to look at the overall package offerings that </t>
  </si>
  <si>
    <t>include Long term incentive, vacation, 401k matching, etc.</t>
  </si>
  <si>
    <t>The variance column is so you can see quickly how the areas compare.</t>
  </si>
  <si>
    <t>The variance line for vesting years is reverse; green is bad and red is good!</t>
  </si>
  <si>
    <t>There is a line to highlight your monthly expenses just so you can see in one space</t>
  </si>
  <si>
    <r>
      <t xml:space="preserve">Salary Comparison Worksheet: </t>
    </r>
    <r>
      <rPr>
        <i/>
        <sz val="14"/>
        <color theme="1"/>
        <rFont val="Arial"/>
        <family val="2"/>
      </rPr>
      <t>Tab 2 contains instructions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</si>
</sst>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rial"/>
      <family val="2"/>
    </font>
    <font>
      <i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3" fillId="0" borderId="1" xfId="0" applyFont="1" applyBorder="1"/>
    <xf numFmtId="0" fontId="3" fillId="0" borderId="0" xfId="0" applyFont="1"/>
    <xf numFmtId="0" fontId="2" fillId="3" borderId="1" xfId="0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6" fontId="2" fillId="0" borderId="1" xfId="0" applyNumberFormat="1" applyFont="1" applyBorder="1"/>
    <xf numFmtId="9" fontId="2" fillId="0" borderId="1" xfId="0" applyNumberFormat="1" applyFont="1" applyBorder="1"/>
    <xf numFmtId="0" fontId="2" fillId="3" borderId="1" xfId="0" applyFont="1" applyFill="1" applyBorder="1"/>
    <xf numFmtId="10" fontId="2" fillId="0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/>
    <xf numFmtId="164" fontId="2" fillId="0" borderId="1" xfId="0" applyNumberFormat="1" applyFont="1" applyBorder="1"/>
    <xf numFmtId="164" fontId="4" fillId="2" borderId="1" xfId="0" applyNumberFormat="1" applyFont="1" applyFill="1" applyBorder="1"/>
    <xf numFmtId="164" fontId="2" fillId="2" borderId="1" xfId="0" applyNumberFormat="1" applyFont="1" applyFill="1" applyBorder="1"/>
    <xf numFmtId="10" fontId="2" fillId="0" borderId="0" xfId="0" applyNumberFormat="1" applyFont="1" applyAlignment="1">
      <alignment horizontal="center"/>
    </xf>
    <xf numFmtId="0" fontId="5" fillId="0" borderId="0" xfId="0" applyFont="1"/>
    <xf numFmtId="10" fontId="3" fillId="0" borderId="1" xfId="0" applyNumberFormat="1" applyFont="1" applyBorder="1" applyAlignment="1">
      <alignment horizontal="center"/>
    </xf>
    <xf numFmtId="164" fontId="2" fillId="4" borderId="1" xfId="0" applyNumberFormat="1" applyFont="1" applyFill="1" applyBorder="1"/>
    <xf numFmtId="1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6" fontId="2" fillId="3" borderId="1" xfId="0" applyNumberFormat="1" applyFont="1" applyFill="1" applyBorder="1"/>
    <xf numFmtId="9" fontId="2" fillId="3" borderId="1" xfId="0" applyNumberFormat="1" applyFont="1" applyFill="1" applyBorder="1"/>
    <xf numFmtId="10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6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Fill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/>
    <xf numFmtId="0" fontId="5" fillId="5" borderId="3" xfId="0" applyFont="1" applyFill="1" applyBorder="1"/>
    <xf numFmtId="0" fontId="5" fillId="5" borderId="4" xfId="0" applyFont="1" applyFill="1" applyBorder="1"/>
    <xf numFmtId="0" fontId="5" fillId="5" borderId="2" xfId="0" applyFont="1" applyFill="1" applyBorder="1"/>
    <xf numFmtId="0" fontId="5" fillId="3" borderId="1" xfId="0" applyFont="1" applyFill="1" applyBorder="1"/>
    <xf numFmtId="0" fontId="5" fillId="4" borderId="1" xfId="0" applyFont="1" applyFill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9" fontId="2" fillId="4" borderId="1" xfId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0">
    <dxf>
      <font>
        <color rgb="FFFF0000"/>
      </font>
      <fill>
        <patternFill>
          <bgColor theme="3" tint="0.74996185186315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3" tint="0.74996185186315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3" tint="0.74996185186315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3" tint="0.74996185186315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3" tint="0.749961851863155"/>
        </patternFill>
      </fill>
    </dxf>
    <dxf>
      <font>
        <color rgb="FF00610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1C837-82AD-486B-BFAF-152C3EAEF665}">
  <dimension ref="A1:K42"/>
  <sheetViews>
    <sheetView tabSelected="1" topLeftCell="A2" zoomScale="90" zoomScaleNormal="90" workbookViewId="0">
      <selection activeCell="N15" sqref="N15"/>
    </sheetView>
  </sheetViews>
  <sheetFormatPr defaultColWidth="8.77734375" defaultRowHeight="15.6" x14ac:dyDescent="0.3"/>
  <cols>
    <col min="1" max="1" width="43.44140625" style="5" customWidth="1"/>
    <col min="2" max="2" width="5.77734375" style="1" customWidth="1"/>
    <col min="3" max="3" width="13.6640625" style="1" customWidth="1"/>
    <col min="4" max="4" width="11.109375" style="16" customWidth="1"/>
    <col min="5" max="5" width="12.33203125" style="39" bestFit="1" customWidth="1"/>
    <col min="6" max="6" width="5.77734375" style="1" customWidth="1"/>
    <col min="7" max="7" width="14.5546875" style="1" bestFit="1" customWidth="1"/>
    <col min="8" max="8" width="12.88671875" style="1" customWidth="1"/>
    <col min="9" max="9" width="13" style="39" customWidth="1"/>
    <col min="10" max="10" width="5.77734375" style="1" customWidth="1"/>
    <col min="11" max="11" width="14.109375" style="39" customWidth="1"/>
    <col min="12" max="16384" width="8.77734375" style="1"/>
  </cols>
  <sheetData>
    <row r="1" spans="1:11" ht="18" x14ac:dyDescent="0.35">
      <c r="A1" s="38" t="s">
        <v>47</v>
      </c>
    </row>
    <row r="2" spans="1:11" s="5" customFormat="1" x14ac:dyDescent="0.3">
      <c r="A2" s="4" t="s">
        <v>0</v>
      </c>
      <c r="B2" s="4"/>
      <c r="C2" s="4" t="s">
        <v>1</v>
      </c>
      <c r="D2" s="18" t="s">
        <v>2</v>
      </c>
      <c r="E2" s="40" t="s">
        <v>3</v>
      </c>
      <c r="F2" s="4"/>
      <c r="G2" s="4" t="s">
        <v>36</v>
      </c>
      <c r="H2" s="18" t="s">
        <v>2</v>
      </c>
      <c r="I2" s="40" t="s">
        <v>4</v>
      </c>
      <c r="J2" s="4"/>
      <c r="K2" s="40" t="s">
        <v>5</v>
      </c>
    </row>
    <row r="3" spans="1:11" x14ac:dyDescent="0.3">
      <c r="A3" s="4" t="s">
        <v>6</v>
      </c>
      <c r="B3" s="13"/>
      <c r="C3" s="12">
        <v>100000</v>
      </c>
      <c r="D3" s="11"/>
      <c r="E3" s="41">
        <f>C3/24</f>
        <v>4166.666666666667</v>
      </c>
      <c r="F3" s="13"/>
      <c r="G3" s="12">
        <v>125000</v>
      </c>
      <c r="H3" s="11"/>
      <c r="I3" s="41">
        <f>G3/24</f>
        <v>5208.333333333333</v>
      </c>
      <c r="J3" s="13"/>
      <c r="K3" s="41">
        <f>I3-E3</f>
        <v>1041.6666666666661</v>
      </c>
    </row>
    <row r="4" spans="1:11" x14ac:dyDescent="0.3">
      <c r="A4" s="4" t="s">
        <v>37</v>
      </c>
      <c r="B4" s="14"/>
      <c r="C4" s="13"/>
      <c r="D4" s="7">
        <v>0.02</v>
      </c>
      <c r="E4" s="41">
        <f>E3*D4</f>
        <v>83.333333333333343</v>
      </c>
      <c r="F4" s="15"/>
      <c r="G4" s="13"/>
      <c r="H4" s="7">
        <v>0.04</v>
      </c>
      <c r="I4" s="41">
        <f>I3*H4</f>
        <v>208.33333333333331</v>
      </c>
      <c r="J4" s="15"/>
      <c r="K4" s="41">
        <f t="shared" ref="K4:K24" si="0">I4-E4</f>
        <v>124.99999999999997</v>
      </c>
    </row>
    <row r="5" spans="1:11" x14ac:dyDescent="0.3">
      <c r="A5" s="4" t="s">
        <v>7</v>
      </c>
      <c r="B5" s="14"/>
      <c r="C5" s="13"/>
      <c r="D5" s="11"/>
      <c r="E5" s="41">
        <f>E3-E4</f>
        <v>4083.3333333333335</v>
      </c>
      <c r="F5" s="15"/>
      <c r="G5" s="13"/>
      <c r="H5" s="11"/>
      <c r="I5" s="41">
        <f>I3-I4</f>
        <v>5000</v>
      </c>
      <c r="J5" s="15"/>
      <c r="K5" s="41">
        <f t="shared" si="0"/>
        <v>916.66666666666652</v>
      </c>
    </row>
    <row r="6" spans="1:11" x14ac:dyDescent="0.3">
      <c r="A6" s="4" t="s">
        <v>8</v>
      </c>
      <c r="B6" s="14"/>
      <c r="C6" s="13"/>
      <c r="D6" s="7">
        <v>0.22</v>
      </c>
      <c r="E6" s="41">
        <f>E5*D6</f>
        <v>898.33333333333337</v>
      </c>
      <c r="F6" s="15"/>
      <c r="G6" s="13"/>
      <c r="H6" s="7">
        <v>0.24</v>
      </c>
      <c r="I6" s="41">
        <f>I5*H6</f>
        <v>1200</v>
      </c>
      <c r="J6" s="15"/>
      <c r="K6" s="41">
        <f t="shared" si="0"/>
        <v>301.66666666666663</v>
      </c>
    </row>
    <row r="7" spans="1:11" x14ac:dyDescent="0.3">
      <c r="A7" s="4" t="s">
        <v>9</v>
      </c>
      <c r="B7" s="14"/>
      <c r="C7" s="13"/>
      <c r="D7" s="7">
        <v>4.4999999999999998E-2</v>
      </c>
      <c r="E7" s="41">
        <f>E5*D7</f>
        <v>183.75</v>
      </c>
      <c r="F7" s="15"/>
      <c r="G7" s="13"/>
      <c r="H7" s="7">
        <v>4.4999999999999998E-2</v>
      </c>
      <c r="I7" s="41">
        <f>I5*H7</f>
        <v>225</v>
      </c>
      <c r="J7" s="15"/>
      <c r="K7" s="41">
        <f t="shared" si="0"/>
        <v>41.25</v>
      </c>
    </row>
    <row r="8" spans="1:11" x14ac:dyDescent="0.3">
      <c r="A8" s="4" t="s">
        <v>10</v>
      </c>
      <c r="B8" s="14"/>
      <c r="C8" s="13"/>
      <c r="D8" s="7">
        <v>6.2E-2</v>
      </c>
      <c r="E8" s="41">
        <f>E5*D8</f>
        <v>253.16666666666669</v>
      </c>
      <c r="F8" s="15"/>
      <c r="G8" s="13"/>
      <c r="H8" s="7">
        <v>6.2E-2</v>
      </c>
      <c r="I8" s="41">
        <f>I5*H8</f>
        <v>310</v>
      </c>
      <c r="J8" s="15"/>
      <c r="K8" s="41">
        <f t="shared" si="0"/>
        <v>56.833333333333314</v>
      </c>
    </row>
    <row r="9" spans="1:11" x14ac:dyDescent="0.3">
      <c r="A9" s="4" t="s">
        <v>11</v>
      </c>
      <c r="B9" s="14"/>
      <c r="C9" s="13"/>
      <c r="D9" s="7">
        <v>1.4500000000000001E-2</v>
      </c>
      <c r="E9" s="41">
        <f>E5*D9</f>
        <v>59.208333333333336</v>
      </c>
      <c r="F9" s="15"/>
      <c r="G9" s="13"/>
      <c r="H9" s="7">
        <v>1.4500000000000001E-2</v>
      </c>
      <c r="I9" s="41">
        <f>I5*H9</f>
        <v>72.5</v>
      </c>
      <c r="J9" s="15"/>
      <c r="K9" s="41">
        <f t="shared" si="0"/>
        <v>13.291666666666664</v>
      </c>
    </row>
    <row r="10" spans="1:11" x14ac:dyDescent="0.3">
      <c r="A10" s="4" t="s">
        <v>12</v>
      </c>
      <c r="B10" s="14"/>
      <c r="C10" s="13"/>
      <c r="D10" s="11"/>
      <c r="E10" s="45">
        <v>200</v>
      </c>
      <c r="F10" s="15"/>
      <c r="G10" s="13"/>
      <c r="H10" s="11"/>
      <c r="I10" s="45">
        <v>100</v>
      </c>
      <c r="J10" s="15"/>
      <c r="K10" s="41">
        <f t="shared" si="0"/>
        <v>-100</v>
      </c>
    </row>
    <row r="11" spans="1:11" x14ac:dyDescent="0.3">
      <c r="A11" s="4" t="s">
        <v>13</v>
      </c>
      <c r="B11" s="14"/>
      <c r="C11" s="13"/>
      <c r="D11" s="11"/>
      <c r="E11" s="45">
        <v>50</v>
      </c>
      <c r="F11" s="15"/>
      <c r="G11" s="13"/>
      <c r="H11" s="11"/>
      <c r="I11" s="45">
        <v>50</v>
      </c>
      <c r="J11" s="15"/>
      <c r="K11" s="41">
        <f t="shared" si="0"/>
        <v>0</v>
      </c>
    </row>
    <row r="12" spans="1:11" x14ac:dyDescent="0.3">
      <c r="A12" s="4" t="s">
        <v>14</v>
      </c>
      <c r="B12" s="14"/>
      <c r="C12" s="13"/>
      <c r="D12" s="11"/>
      <c r="E12" s="45">
        <v>50</v>
      </c>
      <c r="F12" s="15"/>
      <c r="G12" s="13"/>
      <c r="H12" s="11"/>
      <c r="I12" s="45">
        <v>50</v>
      </c>
      <c r="J12" s="15"/>
      <c r="K12" s="41">
        <f t="shared" si="0"/>
        <v>0</v>
      </c>
    </row>
    <row r="13" spans="1:11" x14ac:dyDescent="0.3">
      <c r="A13" s="4" t="s">
        <v>15</v>
      </c>
      <c r="B13" s="14"/>
      <c r="C13" s="13"/>
      <c r="D13" s="11"/>
      <c r="E13" s="45">
        <v>100</v>
      </c>
      <c r="F13" s="15"/>
      <c r="G13" s="13"/>
      <c r="H13" s="11"/>
      <c r="I13" s="45">
        <v>100</v>
      </c>
      <c r="J13" s="15"/>
      <c r="K13" s="41">
        <f t="shared" si="0"/>
        <v>0</v>
      </c>
    </row>
    <row r="14" spans="1:11" x14ac:dyDescent="0.3">
      <c r="A14" s="4" t="s">
        <v>16</v>
      </c>
      <c r="B14" s="14"/>
      <c r="C14" s="13"/>
      <c r="D14" s="11"/>
      <c r="E14" s="45">
        <v>50</v>
      </c>
      <c r="F14" s="15"/>
      <c r="G14" s="13"/>
      <c r="H14" s="11"/>
      <c r="I14" s="45">
        <v>50</v>
      </c>
      <c r="J14" s="15"/>
      <c r="K14" s="41">
        <f t="shared" si="0"/>
        <v>0</v>
      </c>
    </row>
    <row r="15" spans="1:11" x14ac:dyDescent="0.3">
      <c r="A15" s="4" t="s">
        <v>17</v>
      </c>
      <c r="B15" s="14"/>
      <c r="C15" s="13"/>
      <c r="D15" s="11"/>
      <c r="E15" s="45">
        <v>50</v>
      </c>
      <c r="F15" s="15"/>
      <c r="G15" s="13"/>
      <c r="H15" s="11"/>
      <c r="I15" s="45">
        <v>50</v>
      </c>
      <c r="J15" s="15"/>
      <c r="K15" s="41">
        <f t="shared" si="0"/>
        <v>0</v>
      </c>
    </row>
    <row r="16" spans="1:11" x14ac:dyDescent="0.3">
      <c r="A16" s="4" t="s">
        <v>18</v>
      </c>
      <c r="B16" s="14"/>
      <c r="C16" s="13"/>
      <c r="D16" s="11"/>
      <c r="E16" s="45"/>
      <c r="F16" s="15"/>
      <c r="G16" s="13"/>
      <c r="H16" s="11"/>
      <c r="I16" s="45"/>
      <c r="J16" s="15"/>
      <c r="K16" s="41"/>
    </row>
    <row r="17" spans="1:11" x14ac:dyDescent="0.3">
      <c r="A17" s="4"/>
      <c r="B17" s="14"/>
      <c r="C17" s="13"/>
      <c r="D17" s="11"/>
      <c r="E17" s="42"/>
      <c r="F17" s="15"/>
      <c r="G17" s="13"/>
      <c r="H17" s="13"/>
      <c r="I17" s="42"/>
      <c r="J17" s="15"/>
      <c r="K17" s="42"/>
    </row>
    <row r="18" spans="1:11" x14ac:dyDescent="0.3">
      <c r="A18" s="4" t="s">
        <v>19</v>
      </c>
      <c r="B18" s="15"/>
      <c r="C18" s="19">
        <f>C3*D18</f>
        <v>30000</v>
      </c>
      <c r="D18" s="7">
        <v>0.3</v>
      </c>
      <c r="E18" s="41">
        <f>C18</f>
        <v>30000</v>
      </c>
      <c r="F18" s="15"/>
      <c r="G18" s="19">
        <f>G3*H18</f>
        <v>43750</v>
      </c>
      <c r="H18" s="7">
        <v>0.35</v>
      </c>
      <c r="I18" s="41">
        <f>G18</f>
        <v>43750</v>
      </c>
      <c r="J18" s="15"/>
      <c r="K18" s="41">
        <f t="shared" si="0"/>
        <v>13750</v>
      </c>
    </row>
    <row r="19" spans="1:11" x14ac:dyDescent="0.3">
      <c r="A19" s="4" t="s">
        <v>37</v>
      </c>
      <c r="B19" s="15"/>
      <c r="C19" s="13"/>
      <c r="D19" s="7">
        <v>0.02</v>
      </c>
      <c r="E19" s="41">
        <f>E18*D19</f>
        <v>600</v>
      </c>
      <c r="F19" s="15"/>
      <c r="G19" s="13"/>
      <c r="H19" s="7">
        <v>0.02</v>
      </c>
      <c r="I19" s="41">
        <f>I18*H19</f>
        <v>875</v>
      </c>
      <c r="J19" s="15"/>
      <c r="K19" s="41">
        <f t="shared" si="0"/>
        <v>275</v>
      </c>
    </row>
    <row r="20" spans="1:11" x14ac:dyDescent="0.3">
      <c r="A20" s="4" t="s">
        <v>7</v>
      </c>
      <c r="B20" s="15"/>
      <c r="C20" s="13"/>
      <c r="D20" s="11"/>
      <c r="E20" s="41">
        <f>E18-E19</f>
        <v>29400</v>
      </c>
      <c r="F20" s="15"/>
      <c r="G20" s="13"/>
      <c r="H20" s="11"/>
      <c r="I20" s="41">
        <f>I18-I19</f>
        <v>42875</v>
      </c>
      <c r="J20" s="15"/>
      <c r="K20" s="41">
        <f t="shared" si="0"/>
        <v>13475</v>
      </c>
    </row>
    <row r="21" spans="1:11" x14ac:dyDescent="0.3">
      <c r="A21" s="4" t="s">
        <v>8</v>
      </c>
      <c r="B21" s="15"/>
      <c r="C21" s="13"/>
      <c r="D21" s="7">
        <v>0.25</v>
      </c>
      <c r="E21" s="41">
        <f>E20*D21</f>
        <v>7350</v>
      </c>
      <c r="F21" s="15"/>
      <c r="G21" s="13"/>
      <c r="H21" s="7">
        <v>0.25</v>
      </c>
      <c r="I21" s="41">
        <f>I20*H21</f>
        <v>10718.75</v>
      </c>
      <c r="J21" s="15"/>
      <c r="K21" s="41">
        <f t="shared" si="0"/>
        <v>3368.75</v>
      </c>
    </row>
    <row r="22" spans="1:11" x14ac:dyDescent="0.3">
      <c r="A22" s="4" t="s">
        <v>9</v>
      </c>
      <c r="B22" s="15"/>
      <c r="C22" s="13"/>
      <c r="D22" s="7">
        <v>4.4999999999999998E-2</v>
      </c>
      <c r="E22" s="41">
        <f>E20*D22</f>
        <v>1323</v>
      </c>
      <c r="F22" s="15"/>
      <c r="G22" s="13"/>
      <c r="H22" s="7">
        <v>4.4999999999999998E-2</v>
      </c>
      <c r="I22" s="41">
        <f>I20*H22</f>
        <v>1929.375</v>
      </c>
      <c r="J22" s="15"/>
      <c r="K22" s="41">
        <f t="shared" si="0"/>
        <v>606.375</v>
      </c>
    </row>
    <row r="23" spans="1:11" x14ac:dyDescent="0.3">
      <c r="A23" s="4" t="s">
        <v>10</v>
      </c>
      <c r="B23" s="15"/>
      <c r="C23" s="13"/>
      <c r="D23" s="7">
        <v>6.2E-2</v>
      </c>
      <c r="E23" s="41">
        <f>E20*D23</f>
        <v>1822.8</v>
      </c>
      <c r="F23" s="15"/>
      <c r="G23" s="13"/>
      <c r="H23" s="7">
        <v>6.2E-2</v>
      </c>
      <c r="I23" s="41">
        <f>I20*H23</f>
        <v>2658.25</v>
      </c>
      <c r="J23" s="15"/>
      <c r="K23" s="41">
        <f t="shared" si="0"/>
        <v>835.45</v>
      </c>
    </row>
    <row r="24" spans="1:11" x14ac:dyDescent="0.3">
      <c r="A24" s="4" t="s">
        <v>11</v>
      </c>
      <c r="B24" s="15"/>
      <c r="C24" s="13"/>
      <c r="D24" s="7">
        <v>1.4500000000000001E-2</v>
      </c>
      <c r="E24" s="41">
        <f>E20*D24</f>
        <v>426.3</v>
      </c>
      <c r="F24" s="15"/>
      <c r="G24" s="13"/>
      <c r="H24" s="7">
        <v>1.4500000000000001E-2</v>
      </c>
      <c r="I24" s="41">
        <f>I20*H24</f>
        <v>621.6875</v>
      </c>
      <c r="J24" s="15"/>
      <c r="K24" s="41">
        <f t="shared" si="0"/>
        <v>195.38749999999999</v>
      </c>
    </row>
    <row r="25" spans="1:11" x14ac:dyDescent="0.3">
      <c r="A25" s="4"/>
      <c r="B25" s="15"/>
      <c r="C25" s="13"/>
      <c r="D25" s="20"/>
      <c r="E25" s="42"/>
      <c r="F25" s="15"/>
      <c r="G25" s="13"/>
      <c r="H25" s="13"/>
      <c r="I25" s="42"/>
      <c r="J25" s="15"/>
      <c r="K25" s="42"/>
    </row>
    <row r="26" spans="1:11" x14ac:dyDescent="0.3">
      <c r="A26" s="4"/>
      <c r="B26" s="15"/>
      <c r="C26" s="13"/>
      <c r="D26" s="20"/>
      <c r="E26" s="42"/>
      <c r="F26" s="15"/>
      <c r="G26" s="13"/>
      <c r="H26" s="13"/>
      <c r="I26" s="42"/>
      <c r="J26" s="15"/>
      <c r="K26" s="42"/>
    </row>
    <row r="27" spans="1:11" x14ac:dyDescent="0.3">
      <c r="A27" s="4" t="s">
        <v>20</v>
      </c>
      <c r="B27" s="15"/>
      <c r="C27" s="13"/>
      <c r="D27" s="20"/>
      <c r="E27" s="41">
        <f>E5-SUM(E6:E15)</f>
        <v>2188.875</v>
      </c>
      <c r="F27" s="15"/>
      <c r="G27" s="13"/>
      <c r="H27" s="13"/>
      <c r="I27" s="41">
        <f>I5-SUM(I6:I15)</f>
        <v>2792.5</v>
      </c>
      <c r="J27" s="15"/>
      <c r="K27" s="41">
        <f t="shared" ref="K27:K28" si="1">I27-E27</f>
        <v>603.625</v>
      </c>
    </row>
    <row r="28" spans="1:11" x14ac:dyDescent="0.3">
      <c r="A28" s="4" t="s">
        <v>21</v>
      </c>
      <c r="B28" s="15"/>
      <c r="C28" s="13"/>
      <c r="D28" s="20"/>
      <c r="E28" s="41">
        <f>E27*24</f>
        <v>52533</v>
      </c>
      <c r="F28" s="15"/>
      <c r="G28" s="13"/>
      <c r="H28" s="13"/>
      <c r="I28" s="41">
        <f>I27*24</f>
        <v>67020</v>
      </c>
      <c r="J28" s="15"/>
      <c r="K28" s="41">
        <f t="shared" si="1"/>
        <v>14487</v>
      </c>
    </row>
    <row r="29" spans="1:11" x14ac:dyDescent="0.3">
      <c r="A29" s="4"/>
      <c r="B29" s="15"/>
      <c r="C29" s="13"/>
      <c r="D29" s="20"/>
      <c r="E29" s="42"/>
      <c r="F29" s="15"/>
      <c r="G29" s="13"/>
      <c r="H29" s="13"/>
      <c r="I29" s="42"/>
      <c r="J29" s="15"/>
      <c r="K29" s="42"/>
    </row>
    <row r="30" spans="1:11" x14ac:dyDescent="0.3">
      <c r="A30" s="4" t="s">
        <v>22</v>
      </c>
      <c r="B30" s="15"/>
      <c r="C30" s="13"/>
      <c r="D30" s="20"/>
      <c r="E30" s="41">
        <f>E28+(E20-SUM(E21:E24))</f>
        <v>71010.899999999994</v>
      </c>
      <c r="F30" s="15"/>
      <c r="G30" s="13"/>
      <c r="H30" s="13"/>
      <c r="I30" s="41">
        <f>I28+(I20-SUM(I21:I24))</f>
        <v>93966.9375</v>
      </c>
      <c r="J30" s="15"/>
      <c r="K30" s="41">
        <f t="shared" ref="K30" si="2">I30-E30</f>
        <v>22956.037500000006</v>
      </c>
    </row>
    <row r="32" spans="1:11" x14ac:dyDescent="0.3">
      <c r="A32" s="4" t="s">
        <v>23</v>
      </c>
      <c r="B32" s="2"/>
      <c r="C32" s="2"/>
      <c r="D32" s="20"/>
      <c r="E32" s="6" t="s">
        <v>24</v>
      </c>
      <c r="F32" s="2"/>
      <c r="G32" s="2"/>
      <c r="H32" s="2"/>
      <c r="I32" s="6" t="s">
        <v>24</v>
      </c>
      <c r="J32" s="2"/>
      <c r="K32" s="21"/>
    </row>
    <row r="35" spans="1:11" s="28" customFormat="1" x14ac:dyDescent="0.3">
      <c r="A35" s="25" t="s">
        <v>25</v>
      </c>
      <c r="B35" s="25"/>
      <c r="C35" s="26" t="s">
        <v>3</v>
      </c>
      <c r="D35" s="24"/>
      <c r="E35" s="25"/>
      <c r="F35" s="25"/>
      <c r="G35" s="26" t="s">
        <v>4</v>
      </c>
      <c r="H35" s="26"/>
      <c r="I35" s="25"/>
      <c r="J35" s="25"/>
      <c r="K35" s="27" t="s">
        <v>5</v>
      </c>
    </row>
    <row r="36" spans="1:11" x14ac:dyDescent="0.3">
      <c r="A36" s="4" t="s">
        <v>26</v>
      </c>
      <c r="B36" s="3"/>
      <c r="C36" s="8">
        <f>C3</f>
        <v>100000</v>
      </c>
      <c r="D36" s="20"/>
      <c r="E36" s="21"/>
      <c r="F36" s="3"/>
      <c r="G36" s="8">
        <f>G3</f>
        <v>125000</v>
      </c>
      <c r="H36" s="8"/>
      <c r="I36" s="21"/>
      <c r="J36" s="3"/>
      <c r="K36" s="41">
        <f t="shared" ref="K36:K42" si="3">G36-C36</f>
        <v>25000</v>
      </c>
    </row>
    <row r="37" spans="1:11" x14ac:dyDescent="0.3">
      <c r="A37" s="4" t="s">
        <v>27</v>
      </c>
      <c r="B37" s="3"/>
      <c r="C37" s="9">
        <f>D18</f>
        <v>0.3</v>
      </c>
      <c r="D37" s="20"/>
      <c r="E37" s="21"/>
      <c r="F37" s="3"/>
      <c r="G37" s="9">
        <f>H18</f>
        <v>0.35</v>
      </c>
      <c r="H37" s="9"/>
      <c r="I37" s="21"/>
      <c r="J37" s="3"/>
      <c r="K37" s="43">
        <f t="shared" si="3"/>
        <v>4.9999999999999989E-2</v>
      </c>
    </row>
    <row r="38" spans="1:11" x14ac:dyDescent="0.3">
      <c r="A38" s="4" t="s">
        <v>28</v>
      </c>
      <c r="B38" s="3"/>
      <c r="C38" s="23">
        <v>0.2</v>
      </c>
      <c r="D38" s="20"/>
      <c r="E38" s="21"/>
      <c r="F38" s="3"/>
      <c r="G38" s="23">
        <v>0.2</v>
      </c>
      <c r="H38" s="9"/>
      <c r="I38" s="21"/>
      <c r="J38" s="3"/>
      <c r="K38" s="43">
        <f t="shared" si="3"/>
        <v>0</v>
      </c>
    </row>
    <row r="39" spans="1:11" x14ac:dyDescent="0.3">
      <c r="A39" s="4" t="s">
        <v>29</v>
      </c>
      <c r="B39" s="3"/>
      <c r="C39" s="10">
        <v>3</v>
      </c>
      <c r="D39" s="20"/>
      <c r="E39" s="21"/>
      <c r="F39" s="3"/>
      <c r="G39" s="10">
        <v>4</v>
      </c>
      <c r="H39" s="2"/>
      <c r="I39" s="21"/>
      <c r="J39" s="3"/>
      <c r="K39" s="44">
        <f t="shared" si="3"/>
        <v>1</v>
      </c>
    </row>
    <row r="40" spans="1:11" x14ac:dyDescent="0.3">
      <c r="A40" s="4" t="s">
        <v>30</v>
      </c>
      <c r="B40" s="3"/>
      <c r="C40" s="10">
        <v>3</v>
      </c>
      <c r="D40" s="20"/>
      <c r="E40" s="21"/>
      <c r="F40" s="3"/>
      <c r="G40" s="10">
        <v>0</v>
      </c>
      <c r="H40" s="2"/>
      <c r="I40" s="21"/>
      <c r="J40" s="3"/>
      <c r="K40" s="44">
        <f t="shared" si="3"/>
        <v>-3</v>
      </c>
    </row>
    <row r="41" spans="1:11" x14ac:dyDescent="0.3">
      <c r="A41" s="4" t="s">
        <v>31</v>
      </c>
      <c r="B41" s="3"/>
      <c r="C41" s="23">
        <v>0.05</v>
      </c>
      <c r="D41" s="20"/>
      <c r="E41" s="21"/>
      <c r="F41" s="3"/>
      <c r="G41" s="23">
        <v>0.06</v>
      </c>
      <c r="H41" s="9"/>
      <c r="I41" s="21"/>
      <c r="J41" s="3"/>
      <c r="K41" s="43">
        <f t="shared" si="3"/>
        <v>9.999999999999995E-3</v>
      </c>
    </row>
    <row r="42" spans="1:11" x14ac:dyDescent="0.3">
      <c r="A42" s="4" t="s">
        <v>32</v>
      </c>
      <c r="B42" s="3"/>
      <c r="C42" s="22">
        <v>100000</v>
      </c>
      <c r="D42" s="20"/>
      <c r="E42" s="21"/>
      <c r="F42" s="3"/>
      <c r="G42" s="22">
        <v>200000</v>
      </c>
      <c r="H42" s="8"/>
      <c r="I42" s="21"/>
      <c r="J42" s="3"/>
      <c r="K42" s="41">
        <f t="shared" si="3"/>
        <v>100000</v>
      </c>
    </row>
  </sheetData>
  <conditionalFormatting sqref="K3:K16">
    <cfRule type="cellIs" dxfId="9" priority="11" operator="greaterThan">
      <formula>0</formula>
    </cfRule>
    <cfRule type="cellIs" dxfId="8" priority="12" operator="lessThan">
      <formula>0</formula>
    </cfRule>
  </conditionalFormatting>
  <conditionalFormatting sqref="K18:K24">
    <cfRule type="cellIs" dxfId="7" priority="9" operator="greaterThan">
      <formula>0</formula>
    </cfRule>
    <cfRule type="cellIs" dxfId="6" priority="10" operator="lessThan">
      <formula>0</formula>
    </cfRule>
  </conditionalFormatting>
  <conditionalFormatting sqref="K27:K28">
    <cfRule type="cellIs" dxfId="5" priority="7" operator="greaterThan">
      <formula>0</formula>
    </cfRule>
    <cfRule type="cellIs" dxfId="4" priority="8" operator="lessThan">
      <formula>0</formula>
    </cfRule>
  </conditionalFormatting>
  <conditionalFormatting sqref="K30">
    <cfRule type="cellIs" dxfId="3" priority="5" operator="greaterThan">
      <formula>0</formula>
    </cfRule>
    <cfRule type="cellIs" dxfId="2" priority="6" operator="lessThan">
      <formula>0</formula>
    </cfRule>
  </conditionalFormatting>
  <conditionalFormatting sqref="K36:K42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scale="73" orientation="landscape" r:id="rId1"/>
  <headerFooter>
    <oddFooter>&amp;Ccreated by SHE-MP</oddFooter>
  </headerFooter>
  <ignoredErrors>
    <ignoredError sqref="I5 E5 E20 I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FAB99-FC38-4A9A-9F09-91B61F32F05E}">
  <dimension ref="A1:A15"/>
  <sheetViews>
    <sheetView zoomScaleNormal="100" workbookViewId="0">
      <selection activeCell="A13" sqref="A13"/>
    </sheetView>
  </sheetViews>
  <sheetFormatPr defaultColWidth="9.109375" defaultRowHeight="18" x14ac:dyDescent="0.35"/>
  <cols>
    <col min="1" max="1" width="92.33203125" style="17" bestFit="1" customWidth="1"/>
    <col min="2" max="16384" width="9.109375" style="17"/>
  </cols>
  <sheetData>
    <row r="1" spans="1:1" x14ac:dyDescent="0.35">
      <c r="A1" s="33" t="s">
        <v>38</v>
      </c>
    </row>
    <row r="2" spans="1:1" x14ac:dyDescent="0.35">
      <c r="A2" s="34" t="s">
        <v>33</v>
      </c>
    </row>
    <row r="3" spans="1:1" x14ac:dyDescent="0.35">
      <c r="A3" s="34" t="s">
        <v>34</v>
      </c>
    </row>
    <row r="4" spans="1:1" x14ac:dyDescent="0.35">
      <c r="A4" s="35" t="s">
        <v>35</v>
      </c>
    </row>
    <row r="5" spans="1:1" x14ac:dyDescent="0.35">
      <c r="A5" s="32"/>
    </row>
    <row r="6" spans="1:1" x14ac:dyDescent="0.35">
      <c r="A6" s="33" t="s">
        <v>46</v>
      </c>
    </row>
    <row r="7" spans="1:1" x14ac:dyDescent="0.35">
      <c r="A7" s="35" t="s">
        <v>39</v>
      </c>
    </row>
    <row r="8" spans="1:1" x14ac:dyDescent="0.35">
      <c r="A8" s="32"/>
    </row>
    <row r="9" spans="1:1" x14ac:dyDescent="0.35">
      <c r="A9" s="33" t="s">
        <v>42</v>
      </c>
    </row>
    <row r="10" spans="1:1" x14ac:dyDescent="0.35">
      <c r="A10" s="35" t="s">
        <v>43</v>
      </c>
    </row>
    <row r="11" spans="1:1" x14ac:dyDescent="0.35">
      <c r="A11" s="31"/>
    </row>
    <row r="12" spans="1:1" s="29" customFormat="1" x14ac:dyDescent="0.35">
      <c r="A12" s="36" t="s">
        <v>40</v>
      </c>
    </row>
    <row r="13" spans="1:1" s="29" customFormat="1" x14ac:dyDescent="0.35">
      <c r="A13" s="37" t="s">
        <v>41</v>
      </c>
    </row>
    <row r="14" spans="1:1" x14ac:dyDescent="0.35">
      <c r="A14" s="30" t="s">
        <v>44</v>
      </c>
    </row>
    <row r="15" spans="1:1" x14ac:dyDescent="0.35">
      <c r="A15" s="30" t="s">
        <v>45</v>
      </c>
    </row>
  </sheetData>
  <pageMargins left="0.7" right="0.7" top="0.75" bottom="0.75" header="0.3" footer="0.3"/>
  <pageSetup orientation="portrait" horizontalDpi="4294967293" verticalDpi="4294967293" r:id="rId1"/>
</worksheet>
</file>

<file path=docMetadata/LabelInfo.xml><?xml version="1.0" encoding="utf-8"?>
<clbl:labelList xmlns:clbl="http://schemas.microsoft.com/office/2020/mipLabelMetadata">
  <clbl:label id="{634e3c27-4880-47c8-aad0-f23cc7202e03}" enabled="1" method="Standard" siteId="{43165fe3-41d5-4a1a-a084-02101784f9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worksheet</vt:lpstr>
      <vt:lpstr>instructions</vt:lpstr>
      <vt:lpstr>worksheet!Print_Area</vt:lpstr>
    </vt:vector>
  </TitlesOfParts>
  <Manager/>
  <Company>Piedmont Lithium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Monique Parker</dc:creator>
  <cp:keywords/>
  <dc:description/>
  <cp:lastModifiedBy>Kristi McClure</cp:lastModifiedBy>
  <cp:revision/>
  <dcterms:created xsi:type="dcterms:W3CDTF">2025-08-20T16:58:21Z</dcterms:created>
  <dcterms:modified xsi:type="dcterms:W3CDTF">2025-08-28T18:54:47Z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1c1e36-4e5c-46ee-ab22-7553ff1898c6_Enabled">
    <vt:lpwstr>true</vt:lpwstr>
  </property>
  <property fmtid="{D5CDD505-2E9C-101B-9397-08002B2CF9AE}" pid="3" name="MSIP_Label_b31c1e36-4e5c-46ee-ab22-7553ff1898c6_SetDate">
    <vt:lpwstr>2025-08-25T17:57:39Z</vt:lpwstr>
  </property>
  <property fmtid="{D5CDD505-2E9C-101B-9397-08002B2CF9AE}" pid="4" name="MSIP_Label_b31c1e36-4e5c-46ee-ab22-7553ff1898c6_Method">
    <vt:lpwstr>Standard</vt:lpwstr>
  </property>
  <property fmtid="{D5CDD505-2E9C-101B-9397-08002B2CF9AE}" pid="5" name="MSIP_Label_b31c1e36-4e5c-46ee-ab22-7553ff1898c6_Name">
    <vt:lpwstr>b31c1e36-4e5c-46ee-ab22-7553ff1898c6</vt:lpwstr>
  </property>
  <property fmtid="{D5CDD505-2E9C-101B-9397-08002B2CF9AE}" pid="6" name="MSIP_Label_b31c1e36-4e5c-46ee-ab22-7553ff1898c6_SiteId">
    <vt:lpwstr>4b6d5d89-e8e6-4dc4-8977-22f958a63d2e</vt:lpwstr>
  </property>
  <property fmtid="{D5CDD505-2E9C-101B-9397-08002B2CF9AE}" pid="7" name="MSIP_Label_b31c1e36-4e5c-46ee-ab22-7553ff1898c6_ActionId">
    <vt:lpwstr>2914f2e2-752d-4db3-b8f6-9bcea078cd09</vt:lpwstr>
  </property>
  <property fmtid="{D5CDD505-2E9C-101B-9397-08002B2CF9AE}" pid="8" name="MSIP_Label_b31c1e36-4e5c-46ee-ab22-7553ff1898c6_ContentBits">
    <vt:lpwstr>0</vt:lpwstr>
  </property>
  <property fmtid="{D5CDD505-2E9C-101B-9397-08002B2CF9AE}" pid="9" name="MSIP_Label_b31c1e36-4e5c-46ee-ab22-7553ff1898c6_Tag">
    <vt:lpwstr>10, 3, 0, 1</vt:lpwstr>
  </property>
</Properties>
</file>